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0.0.15\home$\2281\経営比較分析表＿更新関係\ページ内添付ファイル\"/>
    </mc:Choice>
  </mc:AlternateContent>
  <xr:revisionPtr revIDLastSave="0" documentId="13_ncr:1_{5330083C-4EDA-486E-B6DF-11F2CDF81A52}" xr6:coauthVersionLast="36" xr6:coauthVersionMax="36" xr10:uidLastSave="{00000000-0000-0000-0000-000000000000}"/>
  <workbookProtection workbookAlgorithmName="SHA-512" workbookHashValue="Tj9tS211OYlui5CpXn1F0hSzCjEmCVmJXEjJZmG8vWIi/JCIjG49hyoBwQzQnx/PWkM86OhAwzny6EiqLfhj7g==" workbookSaltValue="xDAK0hB7ekZM5hCkCoeJTA==" workbookSpinCount="100000" lockStructure="1"/>
  <bookViews>
    <workbookView xWindow="0" yWindow="0" windowWidth="20520" windowHeight="10943"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AL10" i="4"/>
  <c r="AD10" i="4"/>
  <c r="P8"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<sst xmlns="http://schemas.openxmlformats.org/spreadsheetml/2006/main" count="241" uniqueCount="119">
  <si>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</si>
  <si>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</si>
  <si>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</si>
  <si>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</si>
  <si>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</si>
  <si>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</si>
  <si>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</si>
  <si>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</si>
  <si>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</si>
  <si>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</si>
  <si>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</si>
  <si>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</si>
  <si>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</si>
  <si>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</si>
  <si>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</si>
  <si>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</si>
  <si>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</si>
  <si>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</si>
  <si>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</si>
  <si>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</si>
  <si>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</si>
  <si>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</si>
  <si>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</si>
  <si>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</si>
  <si>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</si>
  <si>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</si>
  <si>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</si>
  <si>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</si>
  <si>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</si>
  <si>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</si>
  <si>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</si>
  <si>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</si>
  <si>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</si>
  <si>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</si>
  <si>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</si>
  <si>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</si>
  <si>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</si>
  <si>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</si>
  <si>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</si>
  <si>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</si>
  <si>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</si>
  <si>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</si>
  <si>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</si>
  <si>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</si>
  <si>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</si>
  <si>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</si>
  <si>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</si>
  <si>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</si>
  <si>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</si>
  <si>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</si>
  <si>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</si>
  <si>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</si>
  <si>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</si>
  <si>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</si>
  <si>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</si>
  <si>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</si>
  <si>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</si>
  <si>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</si>
  <si>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</si>
  <si>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</si>
  <si>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</si>
  <si>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</si>
  <si>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</si>
  <si>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</si>
  <si>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</si>
  <si>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</si>
  <si>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</si>
  <si>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</si>
  <si>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</si>
  <si>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</si>
  <si>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</si>
  <si>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</si>
  <si>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</si>
  <si>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</si>
  <si>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</si>
  <si>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</si>
  <si>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</si>
  <si>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</si>
  <si>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</si>
  <si>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</si>
  <si>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</si>
  <si>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</si>
  <si>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</si>
  <si>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</si>
  <si>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</si>
  <si>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</si>
  <si>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</si>
  <si>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</si>
  <si>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</si>
  <si>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</si>
  <si>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</si>
  <si>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</si>
  <si>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</si>
  <si>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</si>
  <si>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</si>
  <si>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</si>
  <si>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</si>
  <si>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</si>
  <si>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</si>
  <si>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</si>
  <si>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</si>
  <si>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</si>
  <si>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</si>
  <si>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</si>
  <si>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</si>
  <si>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</si>
  <si>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</si>
  <si>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</si>
  <si>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</si>
  <si>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</si>
  <si>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</si>
  <si>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</si>
  <si>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</si>
  <si>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</si>
  <si>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</si>
  <si>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</si>
  <si>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11年度の供用開始から20年以上が経過し、水洗化による使用料収入の増加が近年は停滞傾向にある。人口減少及び高齢化率の高さによる水洗化率の伸び悩みを考慮すれば、将来的に大幅な使用料収入の増加は見込めない。増加傾向にあった収益的収支比率であるが、２年連続減少したこと、加えて経費回収率が50％に満たないことを考慮すれば、料金改定を検討する必要がある。併せて引続き水洗化の促進を強化していく必要がある。
　企業債残高は償還金の高止まりの影響で高額であるが、整備計画はほぼ完了しており、施設の更新計画も直近で行う予定はないため、緩やかに減少していく見込みである。
　汚水処理原価が類似団体と比較し高い要因は、管渠等の維持管理費用に比べて有収水量が依然として少ないためであると考えられる。今年度、青森県汚水処理施設広域化・共同化計画が策定され、関係市町村と維持管理に関してメリット等の検討をしているところであり、今後の維持管理費用の削減が期待される。</t>
    <rPh sb="1" eb="3">
      <t>ヘイセイ</t>
    </rPh>
    <rPh sb="5" eb="6">
      <t>ネン</t>
    </rPh>
    <rPh sb="6" eb="7">
      <t>ド</t>
    </rPh>
    <rPh sb="24" eb="27">
      <t>スイセンカ</t>
    </rPh>
    <rPh sb="36" eb="38">
      <t>ゾウカ</t>
    </rPh>
    <rPh sb="39" eb="41">
      <t>キンネン</t>
    </rPh>
    <rPh sb="50" eb="52">
      <t>ジンコウ</t>
    </rPh>
    <rPh sb="52" eb="54">
      <t>ゲンショウ</t>
    </rPh>
    <rPh sb="54" eb="55">
      <t>オヨ</t>
    </rPh>
    <rPh sb="56" eb="59">
      <t>コウレイカ</t>
    </rPh>
    <rPh sb="59" eb="60">
      <t>リツ</t>
    </rPh>
    <rPh sb="61" eb="62">
      <t>タカ</t>
    </rPh>
    <rPh sb="82" eb="85">
      <t>ショウライテキ</t>
    </rPh>
    <rPh sb="125" eb="126">
      <t>ネン</t>
    </rPh>
    <rPh sb="126" eb="128">
      <t>レンゾク</t>
    </rPh>
    <rPh sb="148" eb="149">
      <t>ミ</t>
    </rPh>
    <rPh sb="176" eb="177">
      <t>アワ</t>
    </rPh>
    <rPh sb="342" eb="345">
      <t>コンネンド</t>
    </rPh>
    <rPh sb="346" eb="349">
      <t>アオモリケン</t>
    </rPh>
    <rPh sb="349" eb="351">
      <t>オスイ</t>
    </rPh>
    <rPh sb="351" eb="353">
      <t>ショリ</t>
    </rPh>
    <rPh sb="353" eb="355">
      <t>シセツ</t>
    </rPh>
    <rPh sb="355" eb="358">
      <t>コウイキカ</t>
    </rPh>
    <rPh sb="359" eb="362">
      <t>キョウドウカ</t>
    </rPh>
    <rPh sb="362" eb="364">
      <t>ケイカク</t>
    </rPh>
    <rPh sb="365" eb="367">
      <t>サクテイ</t>
    </rPh>
    <rPh sb="370" eb="372">
      <t>カンケイ</t>
    </rPh>
    <rPh sb="372" eb="375">
      <t>シチョウソン</t>
    </rPh>
    <rPh sb="376" eb="378">
      <t>イジ</t>
    </rPh>
    <rPh sb="378" eb="380">
      <t>カンリ</t>
    </rPh>
    <rPh sb="381" eb="382">
      <t>カン</t>
    </rPh>
    <rPh sb="388" eb="389">
      <t>トウ</t>
    </rPh>
    <rPh sb="390" eb="392">
      <t>ケントウ</t>
    </rPh>
    <rPh sb="404" eb="406">
      <t>コンゴ</t>
    </rPh>
    <rPh sb="407" eb="409">
      <t>イジ</t>
    </rPh>
    <rPh sb="409" eb="411">
      <t>カンリ</t>
    </rPh>
    <rPh sb="411" eb="413">
      <t>ヒヨウ</t>
    </rPh>
    <rPh sb="414" eb="416">
      <t>サクゲン</t>
    </rPh>
    <rPh sb="417" eb="419">
      <t>キタイ</t>
    </rPh>
    <phoneticPr fontId="4"/>
  </si>
  <si>
    <t>　耐用年数を超えた管渠はなく、直近で更新工事は必要ない。しかしマンホールポンプ等の一部施設の修繕が必要となる場合が多くなってきている。定期点検を引続き実施し、固定資産の評価を適正に行うことで将来の改築に備える必要がある。</t>
    <rPh sb="39" eb="40">
      <t>トウ</t>
    </rPh>
    <rPh sb="41" eb="43">
      <t>イチブ</t>
    </rPh>
    <rPh sb="43" eb="45">
      <t>シセツ</t>
    </rPh>
    <rPh sb="46" eb="48">
      <t>シュウゼン</t>
    </rPh>
    <rPh sb="49" eb="51">
      <t>ヒツヨウ</t>
    </rPh>
    <rPh sb="54" eb="56">
      <t>バアイ</t>
    </rPh>
    <rPh sb="57" eb="58">
      <t>オオ</t>
    </rPh>
    <rPh sb="67" eb="69">
      <t>テイキ</t>
    </rPh>
    <phoneticPr fontId="4"/>
  </si>
  <si>
    <t>　更新工事を直近で行う予定はないため、建設改良費が急激に増加することはないと考えられる。
　令和５年度に地方公営企業会計へ適用予定である。それに伴い、令和４年度中の経営戦略の改定も予定しており、その結果により料金改定の方針を検討したい。また、経費回収率向上に向けたロードマップも作成し、経費回収率の向上を図っていく必要がある。
　今後は、水洗化率向上及び料金改定を最重要課題とし、経営健全化へ向け取り組んでいく必要がある。</t>
    <rPh sb="63" eb="65">
      <t>ヨテイ</t>
    </rPh>
    <rPh sb="75" eb="77">
      <t>レイワ</t>
    </rPh>
    <rPh sb="78" eb="79">
      <t>ネン</t>
    </rPh>
    <rPh sb="79" eb="80">
      <t>ド</t>
    </rPh>
    <rPh sb="80" eb="81">
      <t>チュウ</t>
    </rPh>
    <rPh sb="109" eb="111">
      <t>ホウシン</t>
    </rPh>
    <rPh sb="121" eb="128">
      <t>ケイヒカイシュウリツコウジョウ</t>
    </rPh>
    <rPh sb="129" eb="130">
      <t>ム</t>
    </rPh>
    <rPh sb="139" eb="141">
      <t>サクセイ</t>
    </rPh>
    <rPh sb="143" eb="145">
      <t>ケイヒ</t>
    </rPh>
    <rPh sb="145" eb="147">
      <t>カイシュウ</t>
    </rPh>
    <rPh sb="147" eb="148">
      <t>リツ</t>
    </rPh>
    <rPh sb="149" eb="151">
      <t>コウジョウ</t>
    </rPh>
    <rPh sb="152" eb="153">
      <t>ハカ</t>
    </rPh>
    <rPh sb="157" eb="159">
      <t>ヒツヨウ</t>
    </rPh>
    <rPh sb="182" eb="183">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</si>
</sst>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3F-4FF2-BE36-BD870983AAA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863F-4FF2-BE36-BD870983AAA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FC-44FD-9CEF-4F0661F6C3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ABFC-44FD-9CEF-4F0661F6C3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55.47</c:v>
                </c:pt>
                <c:pt idx="1">
                  <c:v>56.65</c:v>
                </c:pt>
                <c:pt idx="2">
                  <c:v>59.33</c:v>
                </c:pt>
                <c:pt idx="3">
                  <c:v>60.07</c:v>
                </c:pt>
                <c:pt idx="4">
                  <c:v>60.98</c:v>
                </c:pt>
              </c:numCache>
            </c:numRef>
          </c:val>
          <c:extLst>
            <c:ext xmlns:c16="http://schemas.microsoft.com/office/drawing/2014/chart" uri="{C3380CC4-5D6E-409C-BE32-E72D297353CC}">
              <c16:uniqueId val="{00000000-6235-44D7-9584-527BCD8967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6235-44D7-9584-527BCD8967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61.32</c:v>
                </c:pt>
                <c:pt idx="1">
                  <c:v>62.47</c:v>
                </c:pt>
                <c:pt idx="2">
                  <c:v>62.97</c:v>
                </c:pt>
                <c:pt idx="3">
                  <c:v>62.28</c:v>
                </c:pt>
                <c:pt idx="4">
                  <c:v>61.94</c:v>
                </c:pt>
              </c:numCache>
            </c:numRef>
          </c:val>
          <c:extLst>
            <c:ext xmlns:c16="http://schemas.microsoft.com/office/drawing/2014/chart" uri="{C3380CC4-5D6E-409C-BE32-E72D297353CC}">
              <c16:uniqueId val="{00000000-3E99-4449-A929-38BD3775EA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99-4449-A929-38BD3775EA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CB-467A-9800-22EA3F19B4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CB-467A-9800-22EA3F19B4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73-4F82-BDEB-33E6CC487F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73-4F82-BDEB-33E6CC487F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D9-4A75-89E3-2C8D89E7CC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D9-4A75-89E3-2C8D89E7CC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24-4A85-A0D0-CF20296DAF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24-4A85-A0D0-CF20296DAF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3543.67</c:v>
                </c:pt>
                <c:pt idx="1">
                  <c:v>3474.85</c:v>
                </c:pt>
                <c:pt idx="2">
                  <c:v>3318.31</c:v>
                </c:pt>
                <c:pt idx="3">
                  <c:v>3166.09</c:v>
                </c:pt>
                <c:pt idx="4">
                  <c:v>3119.28</c:v>
                </c:pt>
              </c:numCache>
            </c:numRef>
          </c:val>
          <c:extLst>
            <c:ext xmlns:c16="http://schemas.microsoft.com/office/drawing/2014/chart" uri="{C3380CC4-5D6E-409C-BE32-E72D297353CC}">
              <c16:uniqueId val="{00000000-B4E4-4735-A5E7-2CFD939872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B4E4-4735-A5E7-2CFD939872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35.78</c:v>
                </c:pt>
                <c:pt idx="1">
                  <c:v>34.840000000000003</c:v>
                </c:pt>
                <c:pt idx="2">
                  <c:v>36.65</c:v>
                </c:pt>
                <c:pt idx="3">
                  <c:v>38.61</c:v>
                </c:pt>
                <c:pt idx="4">
                  <c:v>36.21</c:v>
                </c:pt>
              </c:numCache>
            </c:numRef>
          </c:val>
          <c:extLst>
            <c:ext xmlns:c16="http://schemas.microsoft.com/office/drawing/2014/chart" uri="{C3380CC4-5D6E-409C-BE32-E72D297353CC}">
              <c16:uniqueId val="{00000000-6546-4036-9530-302A6599EC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6546-4036-9530-302A6599EC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446.76</c:v>
                </c:pt>
                <c:pt idx="1">
                  <c:v>455.52</c:v>
                </c:pt>
                <c:pt idx="2">
                  <c:v>437.99</c:v>
                </c:pt>
                <c:pt idx="3">
                  <c:v>398.9</c:v>
                </c:pt>
                <c:pt idx="4">
                  <c:v>426.92</c:v>
                </c:pt>
              </c:numCache>
            </c:numRef>
          </c:val>
          <c:extLst>
            <c:ext xmlns:c16="http://schemas.microsoft.com/office/drawing/2014/chart" uri="{C3380CC4-5D6E-409C-BE32-E72D297353CC}">
              <c16:uniqueId val="{00000000-5720-48E0-AC8F-B87CFEB16E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5720-48E0-AC8F-B87CFEB16E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55" zoomScaleNormal="100" workbookViewId="0">
      <selection activeCell="CC68" sqref="CC68"/>
    </sheetView>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5" t="str">
        <f>データ!H6</f>
        <v>青森県　大鰐町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9182</v>
      </c>
      <c r="AM8" s="69"/>
      <c r="AN8" s="69"/>
      <c r="AO8" s="69"/>
      <c r="AP8" s="69"/>
      <c r="AQ8" s="69"/>
      <c r="AR8" s="69"/>
      <c r="AS8" s="69"/>
      <c r="AT8" s="68">
        <f>データ!T6</f>
        <v>163.43</v>
      </c>
      <c r="AU8" s="68"/>
      <c r="AV8" s="68"/>
      <c r="AW8" s="68"/>
      <c r="AX8" s="68"/>
      <c r="AY8" s="68"/>
      <c r="AZ8" s="68"/>
      <c r="BA8" s="68"/>
      <c r="BB8" s="68">
        <f>データ!U6</f>
        <v>56.18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5">
      <c r="A10" s="2"/>
      <c r="B10" s="68" t="str">
        <f>データ!N6</f>
        <v>-</v>
      </c>
      <c r="C10" s="68"/>
      <c r="D10" s="68"/>
      <c r="E10" s="68"/>
      <c r="F10" s="68"/>
      <c r="G10" s="68"/>
      <c r="H10" s="68"/>
      <c r="I10" s="68" t="str">
        <f>データ!O6</f>
        <v>該当数値なし</v>
      </c>
      <c r="J10" s="68"/>
      <c r="K10" s="68"/>
      <c r="L10" s="68"/>
      <c r="M10" s="68"/>
      <c r="N10" s="68"/>
      <c r="O10" s="68"/>
      <c r="P10" s="68">
        <f>データ!P6</f>
        <v>54.88</v>
      </c>
      <c r="Q10" s="68"/>
      <c r="R10" s="68"/>
      <c r="S10" s="68"/>
      <c r="T10" s="68"/>
      <c r="U10" s="68"/>
      <c r="V10" s="68"/>
      <c r="W10" s="68">
        <f>データ!Q6</f>
        <v>81.400000000000006</v>
      </c>
      <c r="X10" s="68"/>
      <c r="Y10" s="68"/>
      <c r="Z10" s="68"/>
      <c r="AA10" s="68"/>
      <c r="AB10" s="68"/>
      <c r="AC10" s="68"/>
      <c r="AD10" s="69">
        <f>データ!R6</f>
        <v>3080</v>
      </c>
      <c r="AE10" s="69"/>
      <c r="AF10" s="69"/>
      <c r="AG10" s="69"/>
      <c r="AH10" s="69"/>
      <c r="AI10" s="69"/>
      <c r="AJ10" s="69"/>
      <c r="AK10" s="2"/>
      <c r="AL10" s="69">
        <f>データ!V6</f>
        <v>4997</v>
      </c>
      <c r="AM10" s="69"/>
      <c r="AN10" s="69"/>
      <c r="AO10" s="69"/>
      <c r="AP10" s="69"/>
      <c r="AQ10" s="69"/>
      <c r="AR10" s="69"/>
      <c r="AS10" s="69"/>
      <c r="AT10" s="68">
        <f>データ!W6</f>
        <v>1.91</v>
      </c>
      <c r="AU10" s="68"/>
      <c r="AV10" s="68"/>
      <c r="AW10" s="68"/>
      <c r="AX10" s="68"/>
      <c r="AY10" s="68"/>
      <c r="AZ10" s="68"/>
      <c r="BA10" s="68"/>
      <c r="BB10" s="68">
        <f>データ!X6</f>
        <v>2616.23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5">
      <c r="C83" s="2" t="s">
        <v>30</v>
      </c>
    </row>
    <row r="84" spans="1:78" x14ac:dyDescent="0.25">
      <c r="C84" s="2"/>
    </row>
    <row r="85" spans="1:78" hidden="1" x14ac:dyDescent="0.2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gqL/GKnLjo4xw1wgX66oMsx0xRRCzQvUHA2BhGHaXtQzTF3OM4R5YAU67OAf2+GsT2Rm5zwgsq/WxOnIlDItbQ==" saltValue="6f2HMtvA71mqJGnVH3CK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2.75" x14ac:dyDescent="0.25"/>
  <cols>
    <col min="2" max="144" width="11.86328125" customWidth="1"/>
  </cols>
  <sheetData>
    <row r="1" spans="1:145" x14ac:dyDescent="0.2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5">
      <c r="A6" s="28" t="s">
        <v>97</v>
      </c>
      <c r="B6" s="33">
        <f>B7</f>
        <v>2020</v>
      </c>
      <c r="C6" s="33">
        <f t="shared" ref="C6:X6" si="3">C7</f>
        <v>23621</v>
      </c>
      <c r="D6" s="33">
        <f t="shared" si="3"/>
        <v>47</v>
      </c>
      <c r="E6" s="33">
        <f t="shared" si="3"/>
        <v>17</v>
      </c>
      <c r="F6" s="33">
        <f t="shared" si="3"/>
        <v>1</v>
      </c>
      <c r="G6" s="33">
        <f t="shared" si="3"/>
        <v>0</v>
      </c>
      <c r="H6" s="33" t="str">
        <f t="shared" si="3"/>
        <v>青森県　大鰐町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54.88</v>
      </c>
      <c r="Q6" s="34">
        <f t="shared" si="3"/>
        <v>81.400000000000006</v>
      </c>
      <c r="R6" s="34">
        <f t="shared" si="3"/>
        <v>3080</v>
      </c>
      <c r="S6" s="34">
        <f t="shared" si="3"/>
        <v>9182</v>
      </c>
      <c r="T6" s="34">
        <f t="shared" si="3"/>
        <v>163.43</v>
      </c>
      <c r="U6" s="34">
        <f t="shared" si="3"/>
        <v>56.18</v>
      </c>
      <c r="V6" s="34">
        <f t="shared" si="3"/>
        <v>4997</v>
      </c>
      <c r="W6" s="34">
        <f t="shared" si="3"/>
        <v>1.91</v>
      </c>
      <c r="X6" s="34">
        <f t="shared" si="3"/>
        <v>2616.23</v>
      </c>
      <c r="Y6" s="35">
        <f>IF(Y7="",NA(),Y7)</f>
        <v>61.32</v>
      </c>
      <c r="Z6" s="35">
        <f t="shared" ref="Z6:AH6" si="4">IF(Z7="",NA(),Z7)</f>
        <v>62.47</v>
      </c>
      <c r="AA6" s="35">
        <f t="shared" si="4"/>
        <v>62.97</v>
      </c>
      <c r="AB6" s="35">
        <f t="shared" si="4"/>
        <v>62.28</v>
      </c>
      <c r="AC6" s="35">
        <f t="shared" si="4"/>
        <v>61.94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3543.67</v>
      </c>
      <c r="BG6" s="35">
        <f t="shared" ref="BG6:BO6" si="7">IF(BG7="",NA(),BG7)</f>
        <v>3474.85</v>
      </c>
      <c r="BH6" s="35">
        <f t="shared" si="7"/>
        <v>3318.31</v>
      </c>
      <c r="BI6" s="35">
        <f t="shared" si="7"/>
        <v>3166.09</v>
      </c>
      <c r="BJ6" s="35">
        <f t="shared" si="7"/>
        <v>3119.28</v>
      </c>
      <c r="BK6" s="35">
        <f t="shared" si="7"/>
        <v>1111.31</v>
      </c>
      <c r="BL6" s="35">
        <f t="shared" si="7"/>
        <v>966.33</v>
      </c>
      <c r="BM6" s="35">
        <f t="shared" si="7"/>
        <v>958.81</v>
      </c>
      <c r="BN6" s="35">
        <f t="shared" si="7"/>
        <v>1001.3</v>
      </c>
      <c r="BO6" s="35">
        <f t="shared" si="7"/>
        <v>1050.51</v>
      </c>
      <c r="BP6" s="34" t="str">
        <f>IF(BP7="","",IF(BP7="-","【-】","【"&amp;SUBSTITUTE(TEXT(BP7,"#,##0.00"),"-","△")&amp;"】"))</f>
        <v>【705.21】</v>
      </c>
      <c r="BQ6" s="35">
        <f>IF(BQ7="",NA(),BQ7)</f>
        <v>35.78</v>
      </c>
      <c r="BR6" s="35">
        <f t="shared" ref="BR6:BZ6" si="8">IF(BR7="",NA(),BR7)</f>
        <v>34.840000000000003</v>
      </c>
      <c r="BS6" s="35">
        <f t="shared" si="8"/>
        <v>36.65</v>
      </c>
      <c r="BT6" s="35">
        <f t="shared" si="8"/>
        <v>38.61</v>
      </c>
      <c r="BU6" s="35">
        <f t="shared" si="8"/>
        <v>36.21</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446.76</v>
      </c>
      <c r="CC6" s="35">
        <f t="shared" ref="CC6:CK6" si="9">IF(CC7="",NA(),CC7)</f>
        <v>455.52</v>
      </c>
      <c r="CD6" s="35">
        <f t="shared" si="9"/>
        <v>437.99</v>
      </c>
      <c r="CE6" s="35">
        <f t="shared" si="9"/>
        <v>398.9</v>
      </c>
      <c r="CF6" s="35">
        <f t="shared" si="9"/>
        <v>426.92</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55.47</v>
      </c>
      <c r="CY6" s="35">
        <f t="shared" ref="CY6:DG6" si="11">IF(CY7="",NA(),CY7)</f>
        <v>56.65</v>
      </c>
      <c r="CZ6" s="35">
        <f t="shared" si="11"/>
        <v>59.33</v>
      </c>
      <c r="DA6" s="35">
        <f t="shared" si="11"/>
        <v>60.07</v>
      </c>
      <c r="DB6" s="35">
        <f t="shared" si="11"/>
        <v>60.98</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25">
      <c r="A7" s="28"/>
      <c r="B7" s="37">
        <v>2020</v>
      </c>
      <c r="C7" s="37">
        <v>23621</v>
      </c>
      <c r="D7" s="37">
        <v>47</v>
      </c>
      <c r="E7" s="37">
        <v>17</v>
      </c>
      <c r="F7" s="37">
        <v>1</v>
      </c>
      <c r="G7" s="37">
        <v>0</v>
      </c>
      <c r="H7" s="37" t="s">
        <v>98</v>
      </c>
      <c r="I7" s="37" t="s">
        <v>99</v>
      </c>
      <c r="J7" s="37" t="s">
        <v>100</v>
      </c>
      <c r="K7" s="37" t="s">
        <v>101</v>
      </c>
      <c r="L7" s="37" t="s">
        <v>102</v>
      </c>
      <c r="M7" s="37" t="s">
        <v>103</v>
      </c>
      <c r="N7" s="38" t="s">
        <v>104</v>
      </c>
      <c r="O7" s="38" t="s">
        <v>105</v>
      </c>
      <c r="P7" s="38">
        <v>54.88</v>
      </c>
      <c r="Q7" s="38">
        <v>81.400000000000006</v>
      </c>
      <c r="R7" s="38">
        <v>3080</v>
      </c>
      <c r="S7" s="38">
        <v>9182</v>
      </c>
      <c r="T7" s="38">
        <v>163.43</v>
      </c>
      <c r="U7" s="38">
        <v>56.18</v>
      </c>
      <c r="V7" s="38">
        <v>4997</v>
      </c>
      <c r="W7" s="38">
        <v>1.91</v>
      </c>
      <c r="X7" s="38">
        <v>2616.23</v>
      </c>
      <c r="Y7" s="38">
        <v>61.32</v>
      </c>
      <c r="Z7" s="38">
        <v>62.47</v>
      </c>
      <c r="AA7" s="38">
        <v>62.97</v>
      </c>
      <c r="AB7" s="38">
        <v>62.28</v>
      </c>
      <c r="AC7" s="38">
        <v>61.94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3543.67</v>
      </c>
      <c r="BG7" s="38">
        <v>3474.85</v>
      </c>
      <c r="BH7" s="38">
        <v>3318.31</v>
      </c>
      <c r="BI7" s="38">
        <v>3166.09</v>
      </c>
      <c r="BJ7" s="38">
        <v>3119.28</v>
      </c>
      <c r="BK7" s="38">
        <v>1111.31</v>
      </c>
      <c r="BL7" s="38">
        <v>966.33</v>
      </c>
      <c r="BM7" s="38">
        <v>958.81</v>
      </c>
      <c r="BN7" s="38">
        <v>1001.3</v>
      </c>
      <c r="BO7" s="38">
        <v>1050.51</v>
      </c>
      <c r="BP7" s="38">
        <v>705.21</v>
      </c>
      <c r="BQ7" s="38">
        <v>35.78</v>
      </c>
      <c r="BR7" s="38">
        <v>34.840000000000003</v>
      </c>
      <c r="BS7" s="38">
        <v>36.65</v>
      </c>
      <c r="BT7" s="38">
        <v>38.61</v>
      </c>
      <c r="BU7" s="38">
        <v>36.21</v>
      </c>
      <c r="BV7" s="38">
        <v>75.540000000000006</v>
      </c>
      <c r="BW7" s="38">
        <v>81.739999999999995</v>
      </c>
      <c r="BX7" s="38">
        <v>82.88</v>
      </c>
      <c r="BY7" s="38">
        <v>81.88</v>
      </c>
      <c r="BZ7" s="38">
        <v>82.65</v>
      </c>
      <c r="CA7" s="38">
        <v>98.96</v>
      </c>
      <c r="CB7" s="38">
        <v>446.76</v>
      </c>
      <c r="CC7" s="38">
        <v>455.52</v>
      </c>
      <c r="CD7" s="38">
        <v>437.99</v>
      </c>
      <c r="CE7" s="38">
        <v>398.9</v>
      </c>
      <c r="CF7" s="38">
        <v>426.92</v>
      </c>
      <c r="CG7" s="38">
        <v>207.96</v>
      </c>
      <c r="CH7" s="38">
        <v>194.31</v>
      </c>
      <c r="CI7" s="38">
        <v>190.99</v>
      </c>
      <c r="CJ7" s="38">
        <v>187.55</v>
      </c>
      <c r="CK7" s="38">
        <v>186.3</v>
      </c>
      <c r="CL7" s="38">
        <v>134.52000000000001</v>
      </c>
      <c r="CM7" s="38" t="s">
        <v>104</v>
      </c>
      <c r="CN7" s="38" t="s">
        <v>104</v>
      </c>
      <c r="CO7" s="38" t="s">
        <v>104</v>
      </c>
      <c r="CP7" s="38" t="s">
        <v>104</v>
      </c>
      <c r="CQ7" s="38" t="s">
        <v>104</v>
      </c>
      <c r="CR7" s="38">
        <v>53.51</v>
      </c>
      <c r="CS7" s="38">
        <v>53.5</v>
      </c>
      <c r="CT7" s="38">
        <v>52.58</v>
      </c>
      <c r="CU7" s="38">
        <v>50.94</v>
      </c>
      <c r="CV7" s="38">
        <v>50.53</v>
      </c>
      <c r="CW7" s="38">
        <v>59.57</v>
      </c>
      <c r="CX7" s="38">
        <v>55.47</v>
      </c>
      <c r="CY7" s="38">
        <v>56.65</v>
      </c>
      <c r="CZ7" s="38">
        <v>59.33</v>
      </c>
      <c r="DA7" s="38">
        <v>60.07</v>
      </c>
      <c r="DB7" s="38">
        <v>60.98</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5">
      <c r="B11">
        <v>4</v>
      </c>
      <c r="C11">
        <v>3</v>
      </c>
      <c r="D11">
        <v>2</v>
      </c>
      <c r="E11">
        <v>1</v>
      </c>
      <c r="F11">
        <v>0</v>
      </c>
      <c r="G11" t="s">
        <v>111</v>
      </c>
    </row>
    <row r="12" spans="1:145" x14ac:dyDescent="0.25">
      <c r="B12">
        <v>1</v>
      </c>
      <c r="C12">
        <v>1</v>
      </c>
      <c r="D12">
        <v>1</v>
      </c>
      <c r="E12">
        <v>1</v>
      </c>
      <c r="F12">
        <v>2</v>
      </c>
      <c r="G12" t="s">
        <v>112</v>
      </c>
    </row>
    <row r="13" spans="1:145" x14ac:dyDescent="0.2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野呂　勇介</cp:lastModifiedBy>
  <dcterms:created xsi:type="dcterms:W3CDTF">2021-12-03T07:43:02Z</dcterms:created>
  <dcterms:modified xsi:type="dcterms:W3CDTF">2022-02-17T00:26:50Z</dcterms:modified>
  <cp:category/>
</cp:coreProperties>
</file>